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<sst xmlns="http://schemas.openxmlformats.org/spreadsheetml/2006/main" count="124" uniqueCount="83">
  <si>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</si>
  <si>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</si>
  <si>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</si>
  <si>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</si>
  <si>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</si>
  <si>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</si>
  <si>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</si>
  <si>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</si>
  <si>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</si>
  <si>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</si>
  <si>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</si>
  <si>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</si>
  <si>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</si>
  <si>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</si>
  <si>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</si>
  <si>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</si>
  <si>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</si>
  <si>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</si>
  <si>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</si>
  <si>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</si>
  <si>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</si>
  <si>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</si>
  <si>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</si>
  <si>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</si>
  <si>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</si>
  <si>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</si>
  <si>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</si>
  <si>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</si>
  <si>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</si>
  <si>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</si>
  <si>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</si>
  <si>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</si>
  <si>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</si>
  <si>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</si>
  <si>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</si>
  <si>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</si>
  <si>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</si>
  <si>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</si>
  <si>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</si>
  <si>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</si>
  <si>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</si>
  <si>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</si>
  <si>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</si>
  <si>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</si>
  <si>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</si>
  <si>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</si>
  <si>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</si>
  <si>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</si>
  <si>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</si>
  <si>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</si>
  <si>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</si>
  <si>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</si>
  <si>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</si>
  <si>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</si>
  <si>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</si>
  <si>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</si>
  <si>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</si>
  <si>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</si>
  <si>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</si>
  <si>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</si>
  <si>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</si>
  <si>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</si>
  <si>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</si>
  <si>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</si>
  <si>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</si>
  <si>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</si>
  <si>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</si>
  <si>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</si>
  <si>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</si>
  <si>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</si>
  <si>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</si>
  <si>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</si>
  <si>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</si>
  <si>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</si>
  <si>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</si>
  <si>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</si>
  <si>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план на січень-лютий 2018р.</t>
  </si>
  <si>
    <t>станом на 09.02.2018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</si>
  <si>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09.02.2018р.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</si>
  <si>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09.02.2018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</si>
  <si>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09.02.2018р. :</t>
  </si>
  <si>
    <t>Розпис доходів ЗФ на 2018 рк</t>
  </si>
  <si>
    <r>
      <t xml:space="preserve">станом на 09.02.2018р.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</si>
</sst>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5.7"/>
      <color indexed="8"/>
      <name val="Times New Roman"/>
      <family val="1"/>
    </font>
    <font>
      <sz val="8.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4882296"/>
        <c:axId val="1287481"/>
      </c:lineChart>
      <c:catAx>
        <c:axId val="448822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7481"/>
        <c:crosses val="autoZero"/>
        <c:auto val="0"/>
        <c:lblOffset val="100"/>
        <c:tickLblSkip val="1"/>
        <c:noMultiLvlLbl val="0"/>
      </c:catAx>
      <c:valAx>
        <c:axId val="12874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8822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1587330"/>
        <c:axId val="37177107"/>
      </c:lineChart>
      <c:catAx>
        <c:axId val="115873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77107"/>
        <c:crosses val="autoZero"/>
        <c:auto val="0"/>
        <c:lblOffset val="100"/>
        <c:tickLblSkip val="1"/>
        <c:noMultiLvlLbl val="0"/>
      </c:catAx>
      <c:valAx>
        <c:axId val="371771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58733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09.02.2018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6158508"/>
        <c:axId val="58555661"/>
      </c:bar3DChart>
      <c:catAx>
        <c:axId val="66158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55661"/>
        <c:crosses val="autoZero"/>
        <c:auto val="1"/>
        <c:lblOffset val="100"/>
        <c:tickLblSkip val="1"/>
        <c:noMultiLvlLbl val="0"/>
      </c:catAx>
      <c:valAx>
        <c:axId val="58555661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58508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7238902"/>
        <c:axId val="45388071"/>
      </c:bar3DChart>
      <c:catAx>
        <c:axId val="5723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388071"/>
        <c:crosses val="autoZero"/>
        <c:auto val="1"/>
        <c:lblOffset val="100"/>
        <c:tickLblSkip val="1"/>
        <c:noMultiLvlLbl val="0"/>
      </c:catAx>
      <c:valAx>
        <c:axId val="45388071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38902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09.02.2018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121 125,1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151 184,4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-85 219,3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січень-лютий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236 403,7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-85 219,3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  <sheetName val="грудень 2017"/>
      <sheetName val="грудень-201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72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6">
        <v>0</v>
      </c>
      <c r="V4" s="147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09">
        <v>1</v>
      </c>
      <c r="V5" s="110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0">
        <v>0</v>
      </c>
      <c r="V7" s="131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09">
        <v>0</v>
      </c>
      <c r="V8" s="110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09">
        <v>0</v>
      </c>
      <c r="V10" s="110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09">
        <v>0</v>
      </c>
      <c r="V12" s="110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09">
        <v>0</v>
      </c>
      <c r="V14" s="110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09">
        <v>0</v>
      </c>
      <c r="V16" s="110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09">
        <v>0</v>
      </c>
      <c r="V20" s="110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09">
        <v>0</v>
      </c>
      <c r="V21" s="110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09">
        <v>0</v>
      </c>
      <c r="V22" s="110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6">
        <f>SUM(U4:U23)</f>
        <v>1</v>
      </c>
      <c r="V24" s="127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43132</v>
      </c>
      <c r="S29" s="129">
        <f>14560.55/1000</f>
        <v>14.56055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43132</v>
      </c>
      <c r="S39" s="118">
        <f>4362046.31/1000</f>
        <v>4362.04631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G16">
      <selection activeCell="R35" sqref="R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82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75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0" ref="M4:M23">N4-B4-C4-F4-G4-H4-I4-J4-K4-L4</f>
        <v>14.360000000000184</v>
      </c>
      <c r="N4" s="65">
        <v>3158.86</v>
      </c>
      <c r="O4" s="65">
        <v>3200</v>
      </c>
      <c r="P4" s="3">
        <f aca="true" t="shared" si="1" ref="P4:P23">N4/O4</f>
        <v>0.98714375</v>
      </c>
      <c r="Q4" s="2">
        <f>AVERAGE(N4:N23)</f>
        <v>5984.294166666667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>C5-D5</f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0"/>
        <v>24.50000000000018</v>
      </c>
      <c r="N5" s="65">
        <v>2782.5</v>
      </c>
      <c r="O5" s="65">
        <v>2000</v>
      </c>
      <c r="P5" s="3">
        <f t="shared" si="1"/>
        <v>1.39125</v>
      </c>
      <c r="Q5" s="2">
        <v>5984.3</v>
      </c>
      <c r="R5" s="69">
        <v>14.8</v>
      </c>
      <c r="S5" s="65">
        <v>0</v>
      </c>
      <c r="T5" s="70">
        <v>0</v>
      </c>
      <c r="U5" s="109">
        <v>0</v>
      </c>
      <c r="V5" s="110"/>
      <c r="W5" s="68">
        <f aca="true" t="shared" si="2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>C6-D6</f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0"/>
        <v>10.054999999999723</v>
      </c>
      <c r="N6" s="65">
        <v>5295.955</v>
      </c>
      <c r="O6" s="65">
        <v>4500</v>
      </c>
      <c r="P6" s="3">
        <f t="shared" si="1"/>
        <v>1.1768788888888888</v>
      </c>
      <c r="Q6" s="2">
        <v>5984.3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2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>C7-D7</f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0"/>
        <v>14.749999999999591</v>
      </c>
      <c r="N7" s="65">
        <v>5413.65</v>
      </c>
      <c r="O7" s="65">
        <v>5500</v>
      </c>
      <c r="P7" s="3">
        <f t="shared" si="1"/>
        <v>0.9843</v>
      </c>
      <c r="Q7" s="2">
        <v>5984.3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2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>C8-D8</f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0"/>
        <v>165.64999999999895</v>
      </c>
      <c r="N8" s="65">
        <v>12819.05</v>
      </c>
      <c r="O8" s="65">
        <v>12000</v>
      </c>
      <c r="P8" s="3">
        <f t="shared" si="1"/>
        <v>1.0682541666666665</v>
      </c>
      <c r="Q8" s="2">
        <v>5984.3</v>
      </c>
      <c r="R8" s="71">
        <v>83.2</v>
      </c>
      <c r="S8" s="72">
        <v>0</v>
      </c>
      <c r="T8" s="70">
        <v>0</v>
      </c>
      <c r="U8" s="109">
        <v>0</v>
      </c>
      <c r="V8" s="110"/>
      <c r="W8" s="68">
        <f t="shared" si="2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>C9-D9</f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0"/>
        <v>7.5499999999999545</v>
      </c>
      <c r="N9" s="65">
        <v>6435.75</v>
      </c>
      <c r="O9" s="65">
        <v>5800</v>
      </c>
      <c r="P9" s="3">
        <f t="shared" si="1"/>
        <v>1.1096120689655173</v>
      </c>
      <c r="Q9" s="2">
        <v>5984.3</v>
      </c>
      <c r="R9" s="71">
        <v>0</v>
      </c>
      <c r="S9" s="72">
        <v>0</v>
      </c>
      <c r="T9" s="70">
        <v>10</v>
      </c>
      <c r="U9" s="109">
        <v>0</v>
      </c>
      <c r="V9" s="110"/>
      <c r="W9" s="68">
        <f t="shared" si="2"/>
        <v>10</v>
      </c>
    </row>
    <row r="10" spans="1:23" ht="12.75">
      <c r="A10" s="10">
        <v>43140</v>
      </c>
      <c r="B10" s="65"/>
      <c r="C10" s="70"/>
      <c r="D10" s="106"/>
      <c r="E10" s="106"/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2200</v>
      </c>
      <c r="P10" s="3">
        <f t="shared" si="1"/>
        <v>0</v>
      </c>
      <c r="Q10" s="2">
        <v>5984.3</v>
      </c>
      <c r="R10" s="71"/>
      <c r="S10" s="72"/>
      <c r="T10" s="70"/>
      <c r="U10" s="109"/>
      <c r="V10" s="110"/>
      <c r="W10" s="68">
        <f>R10+S10+U10+T10+V10</f>
        <v>0</v>
      </c>
    </row>
    <row r="11" spans="1:23" ht="12.75">
      <c r="A11" s="10">
        <v>43143</v>
      </c>
      <c r="B11" s="65"/>
      <c r="C11" s="70"/>
      <c r="D11" s="106"/>
      <c r="E11" s="106"/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7900</v>
      </c>
      <c r="P11" s="3">
        <f t="shared" si="1"/>
        <v>0</v>
      </c>
      <c r="Q11" s="2">
        <v>5984.3</v>
      </c>
      <c r="R11" s="69"/>
      <c r="S11" s="65"/>
      <c r="T11" s="70"/>
      <c r="U11" s="109"/>
      <c r="V11" s="110"/>
      <c r="W11" s="68">
        <f t="shared" si="2"/>
        <v>0</v>
      </c>
    </row>
    <row r="12" spans="1:23" ht="12.75">
      <c r="A12" s="10">
        <v>43144</v>
      </c>
      <c r="B12" s="77"/>
      <c r="C12" s="70"/>
      <c r="D12" s="106"/>
      <c r="E12" s="106"/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7500</v>
      </c>
      <c r="P12" s="3">
        <f t="shared" si="1"/>
        <v>0</v>
      </c>
      <c r="Q12" s="2">
        <v>5984.3</v>
      </c>
      <c r="R12" s="69"/>
      <c r="S12" s="65"/>
      <c r="T12" s="70"/>
      <c r="U12" s="109"/>
      <c r="V12" s="110"/>
      <c r="W12" s="68">
        <f t="shared" si="2"/>
        <v>0</v>
      </c>
    </row>
    <row r="13" spans="1:23" ht="12.75">
      <c r="A13" s="10">
        <v>43145</v>
      </c>
      <c r="B13" s="65"/>
      <c r="C13" s="70"/>
      <c r="D13" s="106"/>
      <c r="E13" s="106"/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4000</v>
      </c>
      <c r="P13" s="3">
        <f t="shared" si="1"/>
        <v>0</v>
      </c>
      <c r="Q13" s="2">
        <v>5984.3</v>
      </c>
      <c r="R13" s="69"/>
      <c r="S13" s="65"/>
      <c r="T13" s="70"/>
      <c r="U13" s="109"/>
      <c r="V13" s="110"/>
      <c r="W13" s="68">
        <f t="shared" si="2"/>
        <v>0</v>
      </c>
    </row>
    <row r="14" spans="1:23" ht="12.75">
      <c r="A14" s="10">
        <v>43146</v>
      </c>
      <c r="B14" s="65"/>
      <c r="C14" s="70"/>
      <c r="D14" s="106"/>
      <c r="E14" s="106"/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3800</v>
      </c>
      <c r="P14" s="3">
        <f t="shared" si="1"/>
        <v>0</v>
      </c>
      <c r="Q14" s="2">
        <v>5984.3</v>
      </c>
      <c r="R14" s="69"/>
      <c r="S14" s="65"/>
      <c r="T14" s="74"/>
      <c r="U14" s="109"/>
      <c r="V14" s="110"/>
      <c r="W14" s="68">
        <f t="shared" si="2"/>
        <v>0</v>
      </c>
    </row>
    <row r="15" spans="1:23" ht="12.75">
      <c r="A15" s="10">
        <v>43147</v>
      </c>
      <c r="B15" s="65"/>
      <c r="C15" s="66"/>
      <c r="D15" s="106"/>
      <c r="E15" s="106"/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2500</v>
      </c>
      <c r="P15" s="3">
        <f>N15/O15</f>
        <v>0</v>
      </c>
      <c r="Q15" s="2">
        <v>5984.3</v>
      </c>
      <c r="R15" s="69"/>
      <c r="S15" s="65"/>
      <c r="T15" s="74"/>
      <c r="U15" s="109"/>
      <c r="V15" s="110"/>
      <c r="W15" s="68">
        <f t="shared" si="2"/>
        <v>0</v>
      </c>
    </row>
    <row r="16" spans="1:23" ht="12.75">
      <c r="A16" s="10">
        <v>43150</v>
      </c>
      <c r="B16" s="65"/>
      <c r="C16" s="70"/>
      <c r="D16" s="106"/>
      <c r="E16" s="106"/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4490</v>
      </c>
      <c r="P16" s="3">
        <f t="shared" si="1"/>
        <v>0</v>
      </c>
      <c r="Q16" s="2">
        <v>5984.3</v>
      </c>
      <c r="R16" s="69"/>
      <c r="S16" s="65"/>
      <c r="T16" s="74"/>
      <c r="U16" s="109"/>
      <c r="V16" s="110"/>
      <c r="W16" s="68">
        <f t="shared" si="2"/>
        <v>0</v>
      </c>
    </row>
    <row r="17" spans="1:23" ht="12.75">
      <c r="A17" s="10">
        <v>43151</v>
      </c>
      <c r="B17" s="65"/>
      <c r="C17" s="70"/>
      <c r="D17" s="106"/>
      <c r="E17" s="106"/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3400</v>
      </c>
      <c r="P17" s="3">
        <f t="shared" si="1"/>
        <v>0</v>
      </c>
      <c r="Q17" s="2">
        <v>5984.3</v>
      </c>
      <c r="R17" s="69"/>
      <c r="S17" s="65"/>
      <c r="T17" s="74"/>
      <c r="U17" s="109"/>
      <c r="V17" s="110"/>
      <c r="W17" s="68">
        <f t="shared" si="2"/>
        <v>0</v>
      </c>
    </row>
    <row r="18" spans="1:23" ht="12.75">
      <c r="A18" s="10">
        <v>43152</v>
      </c>
      <c r="B18" s="65"/>
      <c r="C18" s="70"/>
      <c r="D18" s="106"/>
      <c r="E18" s="106"/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3700</v>
      </c>
      <c r="P18" s="3">
        <f>N18/O18</f>
        <v>0</v>
      </c>
      <c r="Q18" s="2">
        <v>5984.3</v>
      </c>
      <c r="R18" s="69"/>
      <c r="S18" s="65"/>
      <c r="T18" s="70"/>
      <c r="U18" s="109"/>
      <c r="V18" s="110"/>
      <c r="W18" s="68">
        <f t="shared" si="2"/>
        <v>0</v>
      </c>
    </row>
    <row r="19" spans="1:23" ht="12.75">
      <c r="A19" s="10">
        <v>43153</v>
      </c>
      <c r="B19" s="65"/>
      <c r="C19" s="70"/>
      <c r="D19" s="106"/>
      <c r="E19" s="106"/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2600</v>
      </c>
      <c r="P19" s="3">
        <f t="shared" si="1"/>
        <v>0</v>
      </c>
      <c r="Q19" s="2">
        <v>5984.3</v>
      </c>
      <c r="R19" s="69"/>
      <c r="S19" s="65"/>
      <c r="T19" s="70"/>
      <c r="U19" s="109"/>
      <c r="V19" s="110"/>
      <c r="W19" s="68">
        <f t="shared" si="2"/>
        <v>0</v>
      </c>
    </row>
    <row r="20" spans="1:23" ht="12.75">
      <c r="A20" s="10">
        <v>43154</v>
      </c>
      <c r="B20" s="65"/>
      <c r="C20" s="70"/>
      <c r="D20" s="106"/>
      <c r="E20" s="106"/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6330</v>
      </c>
      <c r="P20" s="3">
        <f t="shared" si="1"/>
        <v>0</v>
      </c>
      <c r="Q20" s="2">
        <v>5984.3</v>
      </c>
      <c r="R20" s="69"/>
      <c r="S20" s="65"/>
      <c r="T20" s="70"/>
      <c r="U20" s="109"/>
      <c r="V20" s="110"/>
      <c r="W20" s="68">
        <f t="shared" si="2"/>
        <v>0</v>
      </c>
    </row>
    <row r="21" spans="1:23" ht="12.75">
      <c r="A21" s="108">
        <v>43157</v>
      </c>
      <c r="B21" s="65"/>
      <c r="C21" s="70"/>
      <c r="D21" s="106"/>
      <c r="E21" s="106"/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7800</v>
      </c>
      <c r="P21" s="3">
        <f t="shared" si="1"/>
        <v>0</v>
      </c>
      <c r="Q21" s="2">
        <v>5984.3</v>
      </c>
      <c r="R21" s="102"/>
      <c r="S21" s="103"/>
      <c r="T21" s="104"/>
      <c r="U21" s="109"/>
      <c r="V21" s="110"/>
      <c r="W21" s="68">
        <f t="shared" si="2"/>
        <v>0</v>
      </c>
    </row>
    <row r="22" spans="1:23" ht="12.75">
      <c r="A22" s="10">
        <v>43158</v>
      </c>
      <c r="B22" s="65"/>
      <c r="C22" s="70"/>
      <c r="D22" s="106"/>
      <c r="E22" s="106"/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12900</v>
      </c>
      <c r="P22" s="3">
        <f t="shared" si="1"/>
        <v>0</v>
      </c>
      <c r="Q22" s="2">
        <v>5984.3</v>
      </c>
      <c r="R22" s="102"/>
      <c r="S22" s="103"/>
      <c r="T22" s="104"/>
      <c r="U22" s="109"/>
      <c r="V22" s="110"/>
      <c r="W22" s="68">
        <f t="shared" si="2"/>
        <v>0</v>
      </c>
    </row>
    <row r="23" spans="1:23" ht="13.5" thickBot="1">
      <c r="A23" s="10">
        <v>43159</v>
      </c>
      <c r="B23" s="65"/>
      <c r="C23" s="74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10200</v>
      </c>
      <c r="P23" s="3">
        <f t="shared" si="1"/>
        <v>0</v>
      </c>
      <c r="Q23" s="2">
        <v>5984.3</v>
      </c>
      <c r="R23" s="98"/>
      <c r="S23" s="99"/>
      <c r="T23" s="100"/>
      <c r="U23" s="124"/>
      <c r="V23" s="125"/>
      <c r="W23" s="101">
        <f t="shared" si="2"/>
        <v>0</v>
      </c>
    </row>
    <row r="24" spans="1:23" ht="13.5" thickBot="1">
      <c r="A24" s="83" t="s">
        <v>28</v>
      </c>
      <c r="B24" s="85">
        <f aca="true" t="shared" si="3" ref="B24:O24">SUM(B4:B23)</f>
        <v>23940.1</v>
      </c>
      <c r="C24" s="85">
        <f t="shared" si="3"/>
        <v>44.6</v>
      </c>
      <c r="D24" s="107">
        <f t="shared" si="3"/>
        <v>44.6</v>
      </c>
      <c r="E24" s="107">
        <f t="shared" si="3"/>
        <v>0</v>
      </c>
      <c r="F24" s="85">
        <f t="shared" si="3"/>
        <v>201.20000000000002</v>
      </c>
      <c r="G24" s="85">
        <f t="shared" si="3"/>
        <v>864</v>
      </c>
      <c r="H24" s="85">
        <f t="shared" si="3"/>
        <v>9031.199999999999</v>
      </c>
      <c r="I24" s="85">
        <f t="shared" si="3"/>
        <v>620.9</v>
      </c>
      <c r="J24" s="85">
        <f t="shared" si="3"/>
        <v>136.7</v>
      </c>
      <c r="K24" s="85">
        <f t="shared" si="3"/>
        <v>550.1</v>
      </c>
      <c r="L24" s="85">
        <f t="shared" si="3"/>
        <v>280.1</v>
      </c>
      <c r="M24" s="84">
        <f t="shared" si="3"/>
        <v>236.8649999999986</v>
      </c>
      <c r="N24" s="84">
        <f t="shared" si="3"/>
        <v>35905.765</v>
      </c>
      <c r="O24" s="84">
        <f t="shared" si="3"/>
        <v>112320</v>
      </c>
      <c r="P24" s="86">
        <f>N24/O24</f>
        <v>0.3196738336894587</v>
      </c>
      <c r="Q24" s="2"/>
      <c r="R24" s="75">
        <f>SUM(R4:R23)</f>
        <v>98</v>
      </c>
      <c r="S24" s="75">
        <f>SUM(S4:S23)</f>
        <v>0</v>
      </c>
      <c r="T24" s="75">
        <f>SUM(T4:T23)</f>
        <v>10</v>
      </c>
      <c r="U24" s="126">
        <f>SUM(U4:U23)</f>
        <v>0</v>
      </c>
      <c r="V24" s="127"/>
      <c r="W24" s="75">
        <f>R24+S24+U24+T24+V24</f>
        <v>108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43140</v>
      </c>
      <c r="S29" s="129">
        <v>95.049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43140</v>
      </c>
      <c r="S39" s="118">
        <v>4389.576859999999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78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52</v>
      </c>
      <c r="I27" s="150"/>
      <c r="J27" s="165"/>
      <c r="K27" s="166"/>
      <c r="L27" s="162" t="s">
        <v>36</v>
      </c>
      <c r="M27" s="163"/>
      <c r="N27" s="164"/>
      <c r="O27" s="158" t="s">
        <v>79</v>
      </c>
      <c r="P27" s="159"/>
    </row>
    <row r="28" spans="1:16" ht="30.75" customHeight="1">
      <c r="A28" s="149"/>
      <c r="B28" s="44" t="s">
        <v>76</v>
      </c>
      <c r="C28" s="22" t="s">
        <v>23</v>
      </c>
      <c r="D28" s="44" t="str">
        <f>B28</f>
        <v>план на січень-лютий 2018р.</v>
      </c>
      <c r="E28" s="22" t="str">
        <f>C28</f>
        <v>факт</v>
      </c>
      <c r="F28" s="43" t="str">
        <f>B28</f>
        <v>план на січень-лютий 2018р.</v>
      </c>
      <c r="G28" s="58" t="str">
        <f>C28</f>
        <v>факт</v>
      </c>
      <c r="H28" s="44" t="str">
        <f>B28</f>
        <v>план на січень-лютий 2018р.</v>
      </c>
      <c r="I28" s="22" t="str">
        <f>C28</f>
        <v>факт</v>
      </c>
      <c r="J28" s="43"/>
      <c r="K28" s="58"/>
      <c r="L28" s="41" t="str">
        <f>D28</f>
        <v>план на січень-лютий 2018р.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лютий!S39</f>
        <v>4389.576859999999</v>
      </c>
      <c r="B29" s="45">
        <v>1015</v>
      </c>
      <c r="C29" s="45">
        <v>113.02</v>
      </c>
      <c r="D29" s="45">
        <v>806.429</v>
      </c>
      <c r="E29" s="45">
        <v>806.43</v>
      </c>
      <c r="F29" s="45">
        <v>3000</v>
      </c>
      <c r="G29" s="45">
        <v>167.01</v>
      </c>
      <c r="H29" s="45">
        <v>4</v>
      </c>
      <c r="I29" s="45">
        <v>1</v>
      </c>
      <c r="J29" s="45"/>
      <c r="K29" s="45"/>
      <c r="L29" s="59">
        <f>H29+F29+D29+J29+B29</f>
        <v>4825.429</v>
      </c>
      <c r="M29" s="46">
        <f>C29+E29+G29+I29</f>
        <v>1087.46</v>
      </c>
      <c r="N29" s="47">
        <f>M29-L29</f>
        <v>-3737.969</v>
      </c>
      <c r="O29" s="160">
        <f>лютий!S29</f>
        <v>95.049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131692.339</v>
      </c>
      <c r="C48" s="28">
        <v>87769.39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28112.48</v>
      </c>
      <c r="C49" s="28">
        <v>14217.49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54948.16</v>
      </c>
      <c r="C50" s="28">
        <v>34077.36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5421</v>
      </c>
      <c r="C51" s="28">
        <v>4843.12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9066</v>
      </c>
      <c r="C52" s="28">
        <v>5034.21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1064.14</v>
      </c>
      <c r="C53" s="28">
        <v>1114.23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280.078</v>
      </c>
      <c r="C54" s="28">
        <v>280.08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5819.460000000028</v>
      </c>
      <c r="C55" s="12">
        <v>3848.4800000000178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236403.65700000004</v>
      </c>
      <c r="C56" s="9">
        <v>151184.36000000002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1015</v>
      </c>
      <c r="C58" s="9">
        <f>C29</f>
        <v>113.02</v>
      </c>
    </row>
    <row r="59" spans="1:3" ht="25.5">
      <c r="A59" s="76" t="s">
        <v>54</v>
      </c>
      <c r="B59" s="9">
        <f>D29</f>
        <v>806.429</v>
      </c>
      <c r="C59" s="9">
        <f>E29</f>
        <v>806.43</v>
      </c>
    </row>
    <row r="60" spans="1:3" ht="12.75">
      <c r="A60" s="76" t="s">
        <v>55</v>
      </c>
      <c r="B60" s="9">
        <f>F29</f>
        <v>3000</v>
      </c>
      <c r="C60" s="9">
        <f>G29</f>
        <v>167.01</v>
      </c>
    </row>
    <row r="61" spans="1:3" ht="25.5">
      <c r="A61" s="76" t="s">
        <v>56</v>
      </c>
      <c r="B61" s="9">
        <f>H29</f>
        <v>4</v>
      </c>
      <c r="C61" s="9">
        <f>I29</f>
        <v>1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2" sqref="B2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81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80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hidden="1" thickBot="1">
      <c r="A17" s="60" t="s">
        <v>51</v>
      </c>
      <c r="B17" s="30">
        <f>B7+B6</f>
        <v>115278.549</v>
      </c>
      <c r="C17" s="30">
        <f aca="true" t="shared" si="2" ref="C17:M17">C7+C6</f>
        <v>121125.108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158108.95</v>
      </c>
      <c r="M17" s="30">
        <f t="shared" si="2"/>
        <v>154112.993</v>
      </c>
      <c r="N17" s="32">
        <f t="shared" si="1"/>
        <v>1627917.7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-17192.349000000002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2018-02-09T10:04:47Z</dcterms:modified>
  <cp:category/>
  <cp:version/>
  <cp:contentType/>
  <cp:contentStatus/>
</cp:coreProperties>
</file>